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rTobi92\Documents\Webspaß\RSF\"/>
    </mc:Choice>
  </mc:AlternateContent>
  <bookViews>
    <workbookView xWindow="0" yWindow="0" windowWidth="10200" windowHeight="3450"/>
  </bookViews>
  <sheets>
    <sheet name="Calculator" sheetId="1" r:id="rId1"/>
    <sheet name="Cat" sheetId="4" r:id="rId2"/>
    <sheet name="Money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16" i="1"/>
  <c r="B10" i="1"/>
  <c r="E11" i="1" l="1"/>
  <c r="H11" i="1" s="1"/>
  <c r="B13" i="1" l="1"/>
  <c r="B9" i="1"/>
  <c r="B8" i="1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2" i="5"/>
  <c r="F24" i="5" l="1"/>
  <c r="F26" i="5"/>
  <c r="C43" i="5"/>
  <c r="B43" i="5"/>
  <c r="F16" i="5"/>
  <c r="F9" i="5"/>
  <c r="E4" i="1"/>
  <c r="E12" i="1" l="1"/>
  <c r="E5" i="1"/>
  <c r="H5" i="1" s="1"/>
  <c r="B12" i="1"/>
  <c r="B11" i="1"/>
  <c r="H4" i="1"/>
  <c r="H6" i="1" l="1"/>
  <c r="E6" i="1"/>
  <c r="H12" i="1"/>
  <c r="H13" i="1" s="1"/>
  <c r="E13" i="1"/>
  <c r="E10" i="1"/>
  <c r="E3" i="1"/>
  <c r="H3" i="1" s="1"/>
  <c r="H7" i="1" s="1"/>
  <c r="B17" i="1" s="1"/>
  <c r="H10" i="1" l="1"/>
  <c r="H14" i="1" s="1"/>
  <c r="B41" i="1" s="1"/>
  <c r="E14" i="1"/>
  <c r="E7" i="1"/>
</calcChain>
</file>

<file path=xl/sharedStrings.xml><?xml version="1.0" encoding="utf-8"?>
<sst xmlns="http://schemas.openxmlformats.org/spreadsheetml/2006/main" count="57" uniqueCount="38">
  <si>
    <t>Starting Premium</t>
  </si>
  <si>
    <t>Uncovered Salary</t>
  </si>
  <si>
    <t>Covered Salary</t>
  </si>
  <si>
    <t>One-Day Race / Tour</t>
  </si>
  <si>
    <t>One-Day Race</t>
  </si>
  <si>
    <t>One-Day Factor</t>
  </si>
  <si>
    <t>Stage Race Factor</t>
  </si>
  <si>
    <t>GC Factor</t>
  </si>
  <si>
    <t>Results for Total Race</t>
  </si>
  <si>
    <t>Profit</t>
  </si>
  <si>
    <t>Results for Average Team</t>
  </si>
  <si>
    <t>Stage Factor</t>
  </si>
  <si>
    <t>Prize Money</t>
  </si>
  <si>
    <t>Standard Prize Money for Stages</t>
  </si>
  <si>
    <t>Standard Prize Money for GC</t>
  </si>
  <si>
    <t>Mannschaftswertung</t>
  </si>
  <si>
    <t>Sprint/Berg/Jungfahrer</t>
  </si>
  <si>
    <t>Sonstiges</t>
  </si>
  <si>
    <t>Standard Prize Money for Special Classements</t>
  </si>
  <si>
    <t>Place</t>
  </si>
  <si>
    <t>GC</t>
  </si>
  <si>
    <t>Number of Riders per Team</t>
  </si>
  <si>
    <t># teams (1-21)</t>
  </si>
  <si>
    <t>Category of Race (1-6)</t>
  </si>
  <si>
    <t>Riders</t>
  </si>
  <si>
    <t>Cat</t>
  </si>
  <si>
    <t>Available</t>
  </si>
  <si>
    <t>Salary</t>
  </si>
  <si>
    <t>Length of Tour (1-21)</t>
  </si>
  <si>
    <t>Starting Premium per Team</t>
  </si>
  <si>
    <t>Average Salary of Teams</t>
  </si>
  <si>
    <t>Assumptions (Old System)</t>
  </si>
  <si>
    <t>Changes</t>
  </si>
  <si>
    <t>1.) Adjust ONLY Prize Money. DO NOT adjust Salary.</t>
  </si>
  <si>
    <t>2.) ALWAYS adjust Prize Money, below &amp; above 10 Teams.</t>
  </si>
  <si>
    <t>3.) Compensation for Pain &amp; Suffering when &lt;40 riders: MINIMUM 0.</t>
  </si>
  <si>
    <t>Tour</t>
  </si>
  <si>
    <t># of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</si>
</sst>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_([$€-2]\ * #,##0.00_);_([$€-2]\ * \(#,##0.00\);_([$€-2]\ * &quot;-&quot;??_);_(@_)"/>
    <numFmt numFmtId="165" formatCode="[$€-2]\ #,##0.00_);[Red]\([$€-2]\ #,##0.00\)"/>
    <numFmt numFmtId="171" formatCode="#,##0\ [$€-407]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3" fontId="0" fillId="0" borderId="0" xfId="0" applyNumberFormat="1"/>
    <xf numFmtId="164" fontId="0" fillId="0" borderId="2" xfId="1" applyNumberFormat="1" applyFont="1" applyBorder="1"/>
    <xf numFmtId="0" fontId="0" fillId="0" borderId="2" xfId="0" applyBorder="1"/>
    <xf numFmtId="0" fontId="2" fillId="2" borderId="2" xfId="0" applyFont="1" applyFill="1" applyBorder="1"/>
    <xf numFmtId="0" fontId="0" fillId="3" borderId="2" xfId="0" applyFill="1" applyBorder="1"/>
    <xf numFmtId="164" fontId="0" fillId="3" borderId="2" xfId="0" applyNumberFormat="1" applyFill="1" applyBorder="1"/>
    <xf numFmtId="165" fontId="0" fillId="3" borderId="12" xfId="0" applyNumberFormat="1" applyFill="1" applyBorder="1"/>
    <xf numFmtId="165" fontId="0" fillId="3" borderId="6" xfId="0" applyNumberFormat="1" applyFill="1" applyBorder="1"/>
    <xf numFmtId="165" fontId="0" fillId="3" borderId="8" xfId="0" applyNumberFormat="1" applyFill="1" applyBorder="1"/>
    <xf numFmtId="165" fontId="0" fillId="3" borderId="10" xfId="0" applyNumberFormat="1" applyFill="1" applyBorder="1"/>
    <xf numFmtId="0" fontId="3" fillId="3" borderId="3" xfId="0" applyFont="1" applyFill="1" applyBorder="1"/>
    <xf numFmtId="165" fontId="3" fillId="3" borderId="4" xfId="0" applyNumberFormat="1" applyFont="1" applyFill="1" applyBorder="1"/>
    <xf numFmtId="0" fontId="3" fillId="3" borderId="11" xfId="0" applyFont="1" applyFill="1" applyBorder="1"/>
    <xf numFmtId="0" fontId="3" fillId="3" borderId="5" xfId="0" applyFont="1" applyFill="1" applyBorder="1"/>
    <xf numFmtId="0" fontId="3" fillId="3" borderId="7" xfId="0" applyFont="1" applyFill="1" applyBorder="1"/>
    <xf numFmtId="0" fontId="3" fillId="3" borderId="9" xfId="0" applyFont="1" applyFill="1" applyBorder="1"/>
    <xf numFmtId="3" fontId="3" fillId="0" borderId="0" xfId="0" applyNumberFormat="1" applyFont="1"/>
    <xf numFmtId="37" fontId="0" fillId="0" borderId="2" xfId="0" applyNumberFormat="1" applyBorder="1" applyAlignment="1">
      <alignment horizontal="right"/>
    </xf>
    <xf numFmtId="0" fontId="3" fillId="4" borderId="11" xfId="0" applyFont="1" applyFill="1" applyBorder="1"/>
    <xf numFmtId="165" fontId="0" fillId="4" borderId="12" xfId="0" applyNumberFormat="1" applyFill="1" applyBorder="1"/>
    <xf numFmtId="0" fontId="3" fillId="4" borderId="5" xfId="0" applyFont="1" applyFill="1" applyBorder="1"/>
    <xf numFmtId="165" fontId="0" fillId="4" borderId="6" xfId="0" applyNumberFormat="1" applyFill="1" applyBorder="1"/>
    <xf numFmtId="0" fontId="3" fillId="4" borderId="7" xfId="0" applyFont="1" applyFill="1" applyBorder="1"/>
    <xf numFmtId="165" fontId="0" fillId="4" borderId="8" xfId="0" applyNumberFormat="1" applyFill="1" applyBorder="1"/>
    <xf numFmtId="0" fontId="3" fillId="4" borderId="9" xfId="0" applyFont="1" applyFill="1" applyBorder="1"/>
    <xf numFmtId="165" fontId="0" fillId="4" borderId="10" xfId="0" applyNumberFormat="1" applyFill="1" applyBorder="1"/>
    <xf numFmtId="0" fontId="3" fillId="4" borderId="3" xfId="0" applyFont="1" applyFill="1" applyBorder="1"/>
    <xf numFmtId="165" fontId="3" fillId="4" borderId="4" xfId="0" applyNumberFormat="1" applyFont="1" applyFill="1" applyBorder="1"/>
    <xf numFmtId="0" fontId="5" fillId="4" borderId="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165" fontId="7" fillId="0" borderId="2" xfId="0" applyNumberFormat="1" applyFont="1" applyBorder="1"/>
    <xf numFmtId="0" fontId="3" fillId="0" borderId="2" xfId="0" applyFont="1" applyBorder="1"/>
    <xf numFmtId="0" fontId="0" fillId="0" borderId="13" xfId="0" applyBorder="1"/>
    <xf numFmtId="0" fontId="0" fillId="0" borderId="14" xfId="0" applyBorder="1" applyAlignment="1"/>
    <xf numFmtId="0" fontId="0" fillId="0" borderId="16" xfId="0" applyBorder="1"/>
    <xf numFmtId="0" fontId="3" fillId="0" borderId="16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71" fontId="3" fillId="0" borderId="2" xfId="0" applyNumberFormat="1" applyFont="1" applyBorder="1"/>
    <xf numFmtId="171" fontId="3" fillId="0" borderId="17" xfId="0" applyNumberFormat="1" applyFont="1" applyBorder="1"/>
    <xf numFmtId="171" fontId="0" fillId="0" borderId="2" xfId="0" applyNumberFormat="1" applyBorder="1"/>
    <xf numFmtId="171" fontId="0" fillId="0" borderId="17" xfId="0" applyNumberFormat="1" applyBorder="1"/>
    <xf numFmtId="171" fontId="0" fillId="0" borderId="19" xfId="0" applyNumberFormat="1" applyBorder="1"/>
    <xf numFmtId="171" fontId="0" fillId="0" borderId="20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7209"/>
      <color rgb="FFFF5205"/>
      <color rgb="FFFD8A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zoomScale="85" zoomScaleNormal="85" workbookViewId="0">
      <selection sqref="A1:B1"/>
    </sheetView>
  </sheetViews>
  <sheetFormatPr defaultRowHeight="15" x14ac:dyDescent="0.25"/>
  <cols>
    <col min="1" max="1" width="42.85546875" bestFit="1" customWidth="1"/>
    <col min="2" max="2" width="14.140625" bestFit="1" customWidth="1"/>
    <col min="3" max="3" width="14.7109375" bestFit="1" customWidth="1"/>
    <col min="4" max="4" width="16.7109375" bestFit="1" customWidth="1"/>
    <col min="5" max="5" width="15.28515625" bestFit="1" customWidth="1"/>
    <col min="6" max="6" width="14.7109375" bestFit="1" customWidth="1"/>
    <col min="7" max="7" width="16.7109375" bestFit="1" customWidth="1"/>
    <col min="8" max="8" width="14.7109375" bestFit="1" customWidth="1"/>
    <col min="9" max="9" width="15.42578125" bestFit="1" customWidth="1"/>
    <col min="10" max="10" width="17.85546875" customWidth="1"/>
    <col min="11" max="11" width="15.42578125" customWidth="1"/>
  </cols>
  <sheetData>
    <row r="1" spans="1:11" ht="18.75" x14ac:dyDescent="0.3">
      <c r="A1" s="33" t="s">
        <v>31</v>
      </c>
      <c r="B1" s="33"/>
    </row>
    <row r="2" spans="1:11" ht="18.75" x14ac:dyDescent="0.3">
      <c r="A2" s="5" t="s">
        <v>30</v>
      </c>
      <c r="B2" s="3">
        <v>400000</v>
      </c>
      <c r="D2" s="31" t="s">
        <v>8</v>
      </c>
      <c r="E2" s="32"/>
      <c r="G2" s="31" t="s">
        <v>10</v>
      </c>
      <c r="H2" s="32"/>
    </row>
    <row r="3" spans="1:11" x14ac:dyDescent="0.25">
      <c r="A3" s="5" t="s">
        <v>22</v>
      </c>
      <c r="B3" s="4">
        <v>10</v>
      </c>
      <c r="D3" s="14" t="s">
        <v>12</v>
      </c>
      <c r="E3" s="8">
        <f>(MIN(B3,10)/10)*((B8*B11)+(B9*B12)+(B9*B13))*B6</f>
        <v>28159950</v>
      </c>
      <c r="G3" s="14" t="s">
        <v>12</v>
      </c>
      <c r="H3" s="8">
        <f>E3/B3</f>
        <v>2815995</v>
      </c>
    </row>
    <row r="4" spans="1:11" x14ac:dyDescent="0.25">
      <c r="A4" s="5" t="s">
        <v>23</v>
      </c>
      <c r="B4" s="4">
        <v>5</v>
      </c>
      <c r="D4" s="15" t="s">
        <v>27</v>
      </c>
      <c r="E4" s="9">
        <f>B3*(MIN(B3,10)/10)*B2*B6</f>
        <v>84000000</v>
      </c>
      <c r="G4" s="15" t="s">
        <v>27</v>
      </c>
      <c r="H4" s="9">
        <f>E4/B3</f>
        <v>8400000</v>
      </c>
    </row>
    <row r="5" spans="1:11" ht="15.75" thickBot="1" x14ac:dyDescent="0.3">
      <c r="A5" s="5" t="s">
        <v>3</v>
      </c>
      <c r="B5" s="19" t="s">
        <v>36</v>
      </c>
      <c r="D5" s="16" t="s">
        <v>2</v>
      </c>
      <c r="E5" s="10">
        <f>B3*(MIN(B3,10)/10)*B10*B6</f>
        <v>78750000</v>
      </c>
      <c r="G5" s="16" t="s">
        <v>2</v>
      </c>
      <c r="H5" s="10">
        <f>E5/B3</f>
        <v>7875000</v>
      </c>
    </row>
    <row r="6" spans="1:11" ht="16.5" thickTop="1" thickBot="1" x14ac:dyDescent="0.3">
      <c r="A6" s="5" t="s">
        <v>28</v>
      </c>
      <c r="B6" s="4">
        <v>21</v>
      </c>
      <c r="D6" s="17" t="s">
        <v>1</v>
      </c>
      <c r="E6" s="11">
        <f>E4-E5</f>
        <v>5250000</v>
      </c>
      <c r="G6" s="17" t="s">
        <v>1</v>
      </c>
      <c r="H6" s="11">
        <f>H4-H5</f>
        <v>525000</v>
      </c>
    </row>
    <row r="7" spans="1:11" ht="15.75" thickTop="1" x14ac:dyDescent="0.25">
      <c r="A7" s="5" t="s">
        <v>21</v>
      </c>
      <c r="B7" s="4">
        <v>9</v>
      </c>
      <c r="D7" s="12" t="s">
        <v>9</v>
      </c>
      <c r="E7" s="13">
        <f>E3-E6</f>
        <v>22909950</v>
      </c>
      <c r="G7" s="12" t="s">
        <v>9</v>
      </c>
      <c r="H7" s="13">
        <f>H3-H6</f>
        <v>2290995</v>
      </c>
    </row>
    <row r="8" spans="1:11" x14ac:dyDescent="0.25">
      <c r="A8" s="5" t="s">
        <v>11</v>
      </c>
      <c r="B8" s="6">
        <f>IF(B5="One-Day Race",VLOOKUP(B4,Cat!$A$1:$D$7,2,FALSE),VLOOKUP(B4,Cat!$A$1:$D$7,3,FALSE))</f>
        <v>1.25</v>
      </c>
    </row>
    <row r="9" spans="1:11" ht="18.75" x14ac:dyDescent="0.3">
      <c r="A9" s="5" t="s">
        <v>7</v>
      </c>
      <c r="B9" s="6">
        <f>IF(B5="One-Day Race",0,VLOOKUP(B4,Cat!$A$1:$D$7,4,FALSE))</f>
        <v>1.1000000000000001</v>
      </c>
      <c r="D9" s="34" t="s">
        <v>8</v>
      </c>
      <c r="E9" s="35"/>
      <c r="G9" s="34" t="s">
        <v>10</v>
      </c>
      <c r="H9" s="35"/>
      <c r="J9" s="36" t="s">
        <v>32</v>
      </c>
      <c r="K9" s="36"/>
    </row>
    <row r="10" spans="1:11" x14ac:dyDescent="0.25">
      <c r="A10" s="5" t="s">
        <v>29</v>
      </c>
      <c r="B10" s="7">
        <f>IF(B2&lt;VLOOKUP(B7,Cat!$A$10:$B$15,2,FALSE),B2,VLOOKUP(B7,Cat!$A$10:$B$15,2,FALSE))</f>
        <v>375000</v>
      </c>
      <c r="D10" s="20" t="s">
        <v>12</v>
      </c>
      <c r="E10" s="21">
        <f>(B3/10)*((B8*B11)+(B9*B12)+(B9*B13))*B6</f>
        <v>28159950</v>
      </c>
      <c r="G10" s="20" t="s">
        <v>12</v>
      </c>
      <c r="H10" s="21">
        <f>E10/B3</f>
        <v>2815995</v>
      </c>
      <c r="J10" s="30" t="s">
        <v>33</v>
      </c>
      <c r="K10" s="30"/>
    </row>
    <row r="11" spans="1:11" x14ac:dyDescent="0.25">
      <c r="A11" s="5" t="s">
        <v>13</v>
      </c>
      <c r="B11" s="7">
        <f>SUMPRODUCT(Money!$B$2:$B$41,Money!$D$2:$D$41)</f>
        <v>659600</v>
      </c>
      <c r="D11" s="22" t="s">
        <v>27</v>
      </c>
      <c r="E11" s="23">
        <f>B3*B2*B6</f>
        <v>84000000</v>
      </c>
      <c r="G11" s="22" t="s">
        <v>27</v>
      </c>
      <c r="H11" s="23">
        <f>E11/B3</f>
        <v>8400000</v>
      </c>
      <c r="J11" s="30" t="s">
        <v>34</v>
      </c>
      <c r="K11" s="30"/>
    </row>
    <row r="12" spans="1:11" ht="15.75" thickBot="1" x14ac:dyDescent="0.3">
      <c r="A12" s="5" t="s">
        <v>14</v>
      </c>
      <c r="B12" s="7">
        <f>SUMPRODUCT(Money!$C$2:$C$41,Money!$D$2:$D$41)</f>
        <v>319800</v>
      </c>
      <c r="D12" s="24" t="s">
        <v>2</v>
      </c>
      <c r="E12" s="25">
        <f>B3*B10*B6</f>
        <v>78750000</v>
      </c>
      <c r="G12" s="24" t="s">
        <v>2</v>
      </c>
      <c r="H12" s="25">
        <f>E12/B3</f>
        <v>7875000</v>
      </c>
      <c r="J12" s="30" t="s">
        <v>35</v>
      </c>
      <c r="K12" s="30"/>
    </row>
    <row r="13" spans="1:11" ht="16.5" thickTop="1" thickBot="1" x14ac:dyDescent="0.3">
      <c r="A13" s="5" t="s">
        <v>18</v>
      </c>
      <c r="B13" s="7">
        <f>Money!$F$9+Money!$F$16+Money!$F$24</f>
        <v>149700</v>
      </c>
      <c r="D13" s="26" t="s">
        <v>1</v>
      </c>
      <c r="E13" s="27">
        <f>E11-E12</f>
        <v>5250000</v>
      </c>
      <c r="G13" s="26" t="s">
        <v>1</v>
      </c>
      <c r="H13" s="27">
        <f>H11-H12</f>
        <v>525000</v>
      </c>
    </row>
    <row r="14" spans="1:11" ht="15.75" thickTop="1" x14ac:dyDescent="0.25">
      <c r="D14" s="28" t="s">
        <v>9</v>
      </c>
      <c r="E14" s="29">
        <f>IF(B7*B3&lt;40,MAX(0,E10-E13),E10-E13)</f>
        <v>22909950</v>
      </c>
      <c r="G14" s="28" t="s">
        <v>9</v>
      </c>
      <c r="H14" s="29">
        <f>IF(B3*B7&lt;40,MAX(0,H10-H13),H10-H13)</f>
        <v>2290995</v>
      </c>
    </row>
    <row r="15" spans="1:11" ht="15.75" thickBot="1" x14ac:dyDescent="0.3"/>
    <row r="16" spans="1:11" x14ac:dyDescent="0.25">
      <c r="A16" s="39"/>
      <c r="B16" s="40"/>
      <c r="C16" s="45" t="str">
        <f>A2</f>
        <v>Average Salary of Teams</v>
      </c>
      <c r="D16" s="45"/>
      <c r="E16" s="45"/>
      <c r="F16" s="45"/>
      <c r="G16" s="45"/>
      <c r="H16" s="45"/>
      <c r="I16" s="45"/>
      <c r="J16" s="45"/>
      <c r="K16" s="46"/>
    </row>
    <row r="17" spans="1:11" x14ac:dyDescent="0.25">
      <c r="A17" s="41"/>
      <c r="B17" s="37">
        <f>H7</f>
        <v>2290995</v>
      </c>
      <c r="C17" s="47">
        <v>350000</v>
      </c>
      <c r="D17" s="47">
        <v>375000</v>
      </c>
      <c r="E17" s="47">
        <v>400000</v>
      </c>
      <c r="F17" s="47">
        <v>425000</v>
      </c>
      <c r="G17" s="47">
        <v>450000</v>
      </c>
      <c r="H17" s="47">
        <v>475000</v>
      </c>
      <c r="I17" s="47">
        <v>500000</v>
      </c>
      <c r="J17" s="47">
        <v>525000</v>
      </c>
      <c r="K17" s="48">
        <v>550000</v>
      </c>
    </row>
    <row r="18" spans="1:11" x14ac:dyDescent="0.25">
      <c r="A18" s="42" t="s">
        <v>37</v>
      </c>
      <c r="B18" s="38">
        <v>1</v>
      </c>
      <c r="C18" s="49">
        <f t="dataTable" ref="C18:K38" dt2D="1" dtr="1" r1="B2" r2="B3" ca="1"/>
        <v>1921647</v>
      </c>
      <c r="D18" s="49">
        <v>1921647</v>
      </c>
      <c r="E18" s="49">
        <v>1869147</v>
      </c>
      <c r="F18" s="49">
        <v>1816647</v>
      </c>
      <c r="G18" s="49">
        <v>1764147</v>
      </c>
      <c r="H18" s="49">
        <v>1711647</v>
      </c>
      <c r="I18" s="49">
        <v>1659147</v>
      </c>
      <c r="J18" s="49">
        <v>1606647</v>
      </c>
      <c r="K18" s="50">
        <v>1554147</v>
      </c>
    </row>
    <row r="19" spans="1:11" x14ac:dyDescent="0.25">
      <c r="A19" s="42"/>
      <c r="B19" s="38">
        <v>2</v>
      </c>
      <c r="C19" s="49">
        <v>2503767</v>
      </c>
      <c r="D19" s="49">
        <v>2503767</v>
      </c>
      <c r="E19" s="49">
        <v>2398767</v>
      </c>
      <c r="F19" s="49">
        <v>2293767</v>
      </c>
      <c r="G19" s="49">
        <v>2188767</v>
      </c>
      <c r="H19" s="49">
        <v>2083767</v>
      </c>
      <c r="I19" s="49">
        <v>1978767</v>
      </c>
      <c r="J19" s="49">
        <v>1873767</v>
      </c>
      <c r="K19" s="50">
        <v>1768767</v>
      </c>
    </row>
    <row r="20" spans="1:11" x14ac:dyDescent="0.25">
      <c r="A20" s="42"/>
      <c r="B20" s="38">
        <v>3</v>
      </c>
      <c r="C20" s="49">
        <v>2775927</v>
      </c>
      <c r="D20" s="49">
        <v>2775927</v>
      </c>
      <c r="E20" s="49">
        <v>2618427</v>
      </c>
      <c r="F20" s="49">
        <v>2460927</v>
      </c>
      <c r="G20" s="49">
        <v>2303427</v>
      </c>
      <c r="H20" s="49">
        <v>2145927</v>
      </c>
      <c r="I20" s="49">
        <v>1988427</v>
      </c>
      <c r="J20" s="49">
        <v>1830927</v>
      </c>
      <c r="K20" s="50">
        <v>1673427</v>
      </c>
    </row>
    <row r="21" spans="1:11" x14ac:dyDescent="0.25">
      <c r="A21" s="42"/>
      <c r="B21" s="38">
        <v>4</v>
      </c>
      <c r="C21" s="49">
        <v>2813349</v>
      </c>
      <c r="D21" s="49">
        <v>2813349</v>
      </c>
      <c r="E21" s="49">
        <v>2603349</v>
      </c>
      <c r="F21" s="49">
        <v>2393349</v>
      </c>
      <c r="G21" s="49">
        <v>2183349</v>
      </c>
      <c r="H21" s="49">
        <v>1973349</v>
      </c>
      <c r="I21" s="49">
        <v>1763349</v>
      </c>
      <c r="J21" s="49">
        <v>1553349</v>
      </c>
      <c r="K21" s="50">
        <v>1343349</v>
      </c>
    </row>
    <row r="22" spans="1:11" x14ac:dyDescent="0.25">
      <c r="A22" s="42"/>
      <c r="B22" s="38">
        <v>5</v>
      </c>
      <c r="C22" s="49">
        <v>2815995</v>
      </c>
      <c r="D22" s="49">
        <v>2815995</v>
      </c>
      <c r="E22" s="49">
        <v>2553495</v>
      </c>
      <c r="F22" s="49">
        <v>2290995</v>
      </c>
      <c r="G22" s="49">
        <v>2028495</v>
      </c>
      <c r="H22" s="49">
        <v>1765995</v>
      </c>
      <c r="I22" s="49">
        <v>1503495</v>
      </c>
      <c r="J22" s="49">
        <v>1240995</v>
      </c>
      <c r="K22" s="50">
        <v>978495</v>
      </c>
    </row>
    <row r="23" spans="1:11" x14ac:dyDescent="0.25">
      <c r="A23" s="42"/>
      <c r="B23" s="38">
        <v>6</v>
      </c>
      <c r="C23" s="49">
        <v>2815995</v>
      </c>
      <c r="D23" s="49">
        <v>2815995</v>
      </c>
      <c r="E23" s="49">
        <v>2500995</v>
      </c>
      <c r="F23" s="49">
        <v>2185995</v>
      </c>
      <c r="G23" s="49">
        <v>1870995</v>
      </c>
      <c r="H23" s="49">
        <v>1555995</v>
      </c>
      <c r="I23" s="49">
        <v>1240995</v>
      </c>
      <c r="J23" s="49">
        <v>925995</v>
      </c>
      <c r="K23" s="50">
        <v>610995</v>
      </c>
    </row>
    <row r="24" spans="1:11" x14ac:dyDescent="0.25">
      <c r="A24" s="42"/>
      <c r="B24" s="38">
        <v>7</v>
      </c>
      <c r="C24" s="49">
        <v>2815994.9999999995</v>
      </c>
      <c r="D24" s="49">
        <v>2815994.9999999995</v>
      </c>
      <c r="E24" s="49">
        <v>2448494.9999999995</v>
      </c>
      <c r="F24" s="49">
        <v>2080994.9999999995</v>
      </c>
      <c r="G24" s="49">
        <v>1713494.9999999995</v>
      </c>
      <c r="H24" s="49">
        <v>1345994.9999999995</v>
      </c>
      <c r="I24" s="49">
        <v>978494.99999999953</v>
      </c>
      <c r="J24" s="49">
        <v>610994.99999999953</v>
      </c>
      <c r="K24" s="50">
        <v>243494.99999999953</v>
      </c>
    </row>
    <row r="25" spans="1:11" x14ac:dyDescent="0.25">
      <c r="A25" s="42"/>
      <c r="B25" s="38">
        <v>8</v>
      </c>
      <c r="C25" s="49">
        <v>2815995</v>
      </c>
      <c r="D25" s="49">
        <v>2815995</v>
      </c>
      <c r="E25" s="49">
        <v>2395995</v>
      </c>
      <c r="F25" s="49">
        <v>1975995</v>
      </c>
      <c r="G25" s="49">
        <v>1555995</v>
      </c>
      <c r="H25" s="49">
        <v>1135995</v>
      </c>
      <c r="I25" s="49">
        <v>715995</v>
      </c>
      <c r="J25" s="49">
        <v>295995</v>
      </c>
      <c r="K25" s="50">
        <v>-124005</v>
      </c>
    </row>
    <row r="26" spans="1:11" x14ac:dyDescent="0.25">
      <c r="A26" s="42"/>
      <c r="B26" s="38">
        <v>9</v>
      </c>
      <c r="C26" s="49">
        <v>2815995</v>
      </c>
      <c r="D26" s="49">
        <v>2815995</v>
      </c>
      <c r="E26" s="49">
        <v>2343495</v>
      </c>
      <c r="F26" s="49">
        <v>1870995</v>
      </c>
      <c r="G26" s="49">
        <v>1398495</v>
      </c>
      <c r="H26" s="49">
        <v>925995</v>
      </c>
      <c r="I26" s="49">
        <v>453495</v>
      </c>
      <c r="J26" s="49">
        <v>-19005</v>
      </c>
      <c r="K26" s="50">
        <v>-491505</v>
      </c>
    </row>
    <row r="27" spans="1:11" x14ac:dyDescent="0.25">
      <c r="A27" s="42"/>
      <c r="B27" s="38">
        <v>10</v>
      </c>
      <c r="C27" s="49">
        <v>2815995</v>
      </c>
      <c r="D27" s="49">
        <v>2815995</v>
      </c>
      <c r="E27" s="49">
        <v>2290995</v>
      </c>
      <c r="F27" s="49">
        <v>1765995</v>
      </c>
      <c r="G27" s="49">
        <v>1240995</v>
      </c>
      <c r="H27" s="49">
        <v>715995</v>
      </c>
      <c r="I27" s="49">
        <v>190995</v>
      </c>
      <c r="J27" s="49">
        <v>-334005</v>
      </c>
      <c r="K27" s="50">
        <v>-859005</v>
      </c>
    </row>
    <row r="28" spans="1:11" x14ac:dyDescent="0.25">
      <c r="A28" s="42"/>
      <c r="B28" s="38">
        <v>11</v>
      </c>
      <c r="C28" s="49">
        <v>2559995.4545454546</v>
      </c>
      <c r="D28" s="49">
        <v>2559995.4545454546</v>
      </c>
      <c r="E28" s="49">
        <v>2034995.4545454546</v>
      </c>
      <c r="F28" s="49">
        <v>1509995.4545454546</v>
      </c>
      <c r="G28" s="49">
        <v>984995.45454545459</v>
      </c>
      <c r="H28" s="49">
        <v>459995.45454545459</v>
      </c>
      <c r="I28" s="49">
        <v>-65004.545454545412</v>
      </c>
      <c r="J28" s="49">
        <v>-590004.54545454541</v>
      </c>
      <c r="K28" s="50">
        <v>-1115004.5454545454</v>
      </c>
    </row>
    <row r="29" spans="1:11" x14ac:dyDescent="0.25">
      <c r="A29" s="42"/>
      <c r="B29" s="38">
        <v>12</v>
      </c>
      <c r="C29" s="49">
        <v>2346662.5</v>
      </c>
      <c r="D29" s="49">
        <v>2346662.5</v>
      </c>
      <c r="E29" s="49">
        <v>1821662.5</v>
      </c>
      <c r="F29" s="49">
        <v>1296662.5</v>
      </c>
      <c r="G29" s="49">
        <v>771662.5</v>
      </c>
      <c r="H29" s="49">
        <v>246662.5</v>
      </c>
      <c r="I29" s="49">
        <v>-278337.5</v>
      </c>
      <c r="J29" s="49">
        <v>-803337.5</v>
      </c>
      <c r="K29" s="50">
        <v>-1328337.5</v>
      </c>
    </row>
    <row r="30" spans="1:11" x14ac:dyDescent="0.25">
      <c r="A30" s="42"/>
      <c r="B30" s="38">
        <v>13</v>
      </c>
      <c r="C30" s="49">
        <v>2166150</v>
      </c>
      <c r="D30" s="49">
        <v>2166150</v>
      </c>
      <c r="E30" s="49">
        <v>1641150</v>
      </c>
      <c r="F30" s="49">
        <v>1116150</v>
      </c>
      <c r="G30" s="49">
        <v>591150</v>
      </c>
      <c r="H30" s="49">
        <v>66150</v>
      </c>
      <c r="I30" s="49">
        <v>-458850</v>
      </c>
      <c r="J30" s="49">
        <v>-983850</v>
      </c>
      <c r="K30" s="50">
        <v>-1508850</v>
      </c>
    </row>
    <row r="31" spans="1:11" x14ac:dyDescent="0.25">
      <c r="A31" s="42"/>
      <c r="B31" s="38">
        <v>14</v>
      </c>
      <c r="C31" s="49">
        <v>2011425</v>
      </c>
      <c r="D31" s="49">
        <v>2011425</v>
      </c>
      <c r="E31" s="49">
        <v>1486425</v>
      </c>
      <c r="F31" s="49">
        <v>961425</v>
      </c>
      <c r="G31" s="49">
        <v>436425</v>
      </c>
      <c r="H31" s="49">
        <v>-88575</v>
      </c>
      <c r="I31" s="49">
        <v>-613575</v>
      </c>
      <c r="J31" s="49">
        <v>-1138575</v>
      </c>
      <c r="K31" s="50">
        <v>-1663575</v>
      </c>
    </row>
    <row r="32" spans="1:11" x14ac:dyDescent="0.25">
      <c r="A32" s="42"/>
      <c r="B32" s="38">
        <v>15</v>
      </c>
      <c r="C32" s="49">
        <v>1877330</v>
      </c>
      <c r="D32" s="49">
        <v>1877330</v>
      </c>
      <c r="E32" s="49">
        <v>1352330</v>
      </c>
      <c r="F32" s="49">
        <v>827330</v>
      </c>
      <c r="G32" s="49">
        <v>302330</v>
      </c>
      <c r="H32" s="49">
        <v>-222670</v>
      </c>
      <c r="I32" s="49">
        <v>-747670</v>
      </c>
      <c r="J32" s="49">
        <v>-1272670</v>
      </c>
      <c r="K32" s="50">
        <v>-1797670</v>
      </c>
    </row>
    <row r="33" spans="1:11" x14ac:dyDescent="0.25">
      <c r="A33" s="42"/>
      <c r="B33" s="38">
        <v>16</v>
      </c>
      <c r="C33" s="49">
        <v>1759996.875</v>
      </c>
      <c r="D33" s="49">
        <v>1759996.875</v>
      </c>
      <c r="E33" s="49">
        <v>1234996.875</v>
      </c>
      <c r="F33" s="49">
        <v>709996.875</v>
      </c>
      <c r="G33" s="49">
        <v>184996.875</v>
      </c>
      <c r="H33" s="49">
        <v>-340003.125</v>
      </c>
      <c r="I33" s="49">
        <v>-865003.125</v>
      </c>
      <c r="J33" s="49">
        <v>-1390003.125</v>
      </c>
      <c r="K33" s="50">
        <v>-1915003.125</v>
      </c>
    </row>
    <row r="34" spans="1:11" x14ac:dyDescent="0.25">
      <c r="A34" s="42"/>
      <c r="B34" s="38">
        <v>17</v>
      </c>
      <c r="C34" s="49">
        <v>1656467.6470588236</v>
      </c>
      <c r="D34" s="49">
        <v>1656467.6470588236</v>
      </c>
      <c r="E34" s="49">
        <v>1131467.6470588236</v>
      </c>
      <c r="F34" s="49">
        <v>606467.64705882361</v>
      </c>
      <c r="G34" s="49">
        <v>81467.647058823612</v>
      </c>
      <c r="H34" s="49">
        <v>-443532.35294117639</v>
      </c>
      <c r="I34" s="49">
        <v>-968532.35294117639</v>
      </c>
      <c r="J34" s="49">
        <v>-1493532.3529411764</v>
      </c>
      <c r="K34" s="50">
        <v>-2018532.3529411764</v>
      </c>
    </row>
    <row r="35" spans="1:11" x14ac:dyDescent="0.25">
      <c r="A35" s="42"/>
      <c r="B35" s="38">
        <v>18</v>
      </c>
      <c r="C35" s="49">
        <v>1564441.6666666667</v>
      </c>
      <c r="D35" s="49">
        <v>1564441.6666666667</v>
      </c>
      <c r="E35" s="49">
        <v>1039441.6666666667</v>
      </c>
      <c r="F35" s="49">
        <v>514441.66666666674</v>
      </c>
      <c r="G35" s="49">
        <v>-10558.333333333256</v>
      </c>
      <c r="H35" s="49">
        <v>-535558.33333333326</v>
      </c>
      <c r="I35" s="49">
        <v>-1060558.3333333333</v>
      </c>
      <c r="J35" s="49">
        <v>-1585558.3333333333</v>
      </c>
      <c r="K35" s="50">
        <v>-2110558.333333333</v>
      </c>
    </row>
    <row r="36" spans="1:11" x14ac:dyDescent="0.25">
      <c r="A36" s="42"/>
      <c r="B36" s="38">
        <v>19</v>
      </c>
      <c r="C36" s="49">
        <v>1482102.6315789474</v>
      </c>
      <c r="D36" s="49">
        <v>1482102.6315789474</v>
      </c>
      <c r="E36" s="49">
        <v>957102.63157894742</v>
      </c>
      <c r="F36" s="49">
        <v>432102.63157894742</v>
      </c>
      <c r="G36" s="49">
        <v>-92897.368421052583</v>
      </c>
      <c r="H36" s="49">
        <v>-617897.36842105258</v>
      </c>
      <c r="I36" s="49">
        <v>-1142897.3684210526</v>
      </c>
      <c r="J36" s="49">
        <v>-1667897.3684210526</v>
      </c>
      <c r="K36" s="50">
        <v>-2192897.3684210526</v>
      </c>
    </row>
    <row r="37" spans="1:11" x14ac:dyDescent="0.25">
      <c r="A37" s="42"/>
      <c r="B37" s="38">
        <v>20</v>
      </c>
      <c r="C37" s="49">
        <v>1407997.5</v>
      </c>
      <c r="D37" s="49">
        <v>1407997.5</v>
      </c>
      <c r="E37" s="49">
        <v>882997.5</v>
      </c>
      <c r="F37" s="49">
        <v>357997.5</v>
      </c>
      <c r="G37" s="49">
        <v>-167002.5</v>
      </c>
      <c r="H37" s="49">
        <v>-692002.5</v>
      </c>
      <c r="I37" s="49">
        <v>-1217002.5</v>
      </c>
      <c r="J37" s="49">
        <v>-1742002.5</v>
      </c>
      <c r="K37" s="50">
        <v>-2267002.5</v>
      </c>
    </row>
    <row r="38" spans="1:11" ht="15.75" thickBot="1" x14ac:dyDescent="0.3">
      <c r="A38" s="43"/>
      <c r="B38" s="44">
        <v>21</v>
      </c>
      <c r="C38" s="51">
        <v>1340950</v>
      </c>
      <c r="D38" s="51">
        <v>1340950</v>
      </c>
      <c r="E38" s="51">
        <v>815950</v>
      </c>
      <c r="F38" s="51">
        <v>290950</v>
      </c>
      <c r="G38" s="51">
        <v>-234050</v>
      </c>
      <c r="H38" s="51">
        <v>-759050</v>
      </c>
      <c r="I38" s="51">
        <v>-1284050</v>
      </c>
      <c r="J38" s="51">
        <v>-1809050</v>
      </c>
      <c r="K38" s="52">
        <v>-2334050</v>
      </c>
    </row>
    <row r="39" spans="1:11" ht="15.75" thickBot="1" x14ac:dyDescent="0.3"/>
    <row r="40" spans="1:11" x14ac:dyDescent="0.25">
      <c r="A40" s="39"/>
      <c r="B40" s="40"/>
      <c r="C40" s="45" t="str">
        <f>C16</f>
        <v>Average Salary of Teams</v>
      </c>
      <c r="D40" s="45"/>
      <c r="E40" s="45"/>
      <c r="F40" s="45"/>
      <c r="G40" s="45"/>
      <c r="H40" s="45"/>
      <c r="I40" s="45"/>
      <c r="J40" s="45"/>
      <c r="K40" s="46"/>
    </row>
    <row r="41" spans="1:11" x14ac:dyDescent="0.25">
      <c r="A41" s="41"/>
      <c r="B41" s="37">
        <f>H14</f>
        <v>2290995</v>
      </c>
      <c r="C41" s="47">
        <v>350000</v>
      </c>
      <c r="D41" s="47">
        <v>375000</v>
      </c>
      <c r="E41" s="47">
        <v>400000</v>
      </c>
      <c r="F41" s="47">
        <v>425000</v>
      </c>
      <c r="G41" s="47">
        <v>450000</v>
      </c>
      <c r="H41" s="47">
        <v>475000</v>
      </c>
      <c r="I41" s="47">
        <v>500000</v>
      </c>
      <c r="J41" s="47">
        <v>525000</v>
      </c>
      <c r="K41" s="48">
        <v>550000</v>
      </c>
    </row>
    <row r="42" spans="1:11" x14ac:dyDescent="0.25">
      <c r="A42" s="42" t="s">
        <v>37</v>
      </c>
      <c r="B42" s="38">
        <v>1</v>
      </c>
      <c r="C42" s="49">
        <f t="dataTable" ref="C42:K62" dt2D="1" dtr="1" r1="B2" r2="B3"/>
        <v>1921647</v>
      </c>
      <c r="D42" s="49">
        <v>1921647</v>
      </c>
      <c r="E42" s="49">
        <v>1396647</v>
      </c>
      <c r="F42" s="49">
        <v>871647</v>
      </c>
      <c r="G42" s="49">
        <v>346647</v>
      </c>
      <c r="H42" s="49">
        <v>0</v>
      </c>
      <c r="I42" s="49">
        <v>0</v>
      </c>
      <c r="J42" s="49">
        <v>0</v>
      </c>
      <c r="K42" s="50">
        <v>0</v>
      </c>
    </row>
    <row r="43" spans="1:11" x14ac:dyDescent="0.25">
      <c r="A43" s="42"/>
      <c r="B43" s="38">
        <v>2</v>
      </c>
      <c r="C43" s="49">
        <v>2503767</v>
      </c>
      <c r="D43" s="49">
        <v>2503767</v>
      </c>
      <c r="E43" s="49">
        <v>1978767</v>
      </c>
      <c r="F43" s="49">
        <v>1453767</v>
      </c>
      <c r="G43" s="49">
        <v>928767</v>
      </c>
      <c r="H43" s="49">
        <v>403767</v>
      </c>
      <c r="I43" s="49">
        <v>0</v>
      </c>
      <c r="J43" s="49">
        <v>0</v>
      </c>
      <c r="K43" s="50">
        <v>0</v>
      </c>
    </row>
    <row r="44" spans="1:11" x14ac:dyDescent="0.25">
      <c r="A44" s="42"/>
      <c r="B44" s="38">
        <v>3</v>
      </c>
      <c r="C44" s="49">
        <v>2775927</v>
      </c>
      <c r="D44" s="49">
        <v>2775927</v>
      </c>
      <c r="E44" s="49">
        <v>2250927</v>
      </c>
      <c r="F44" s="49">
        <v>1725927</v>
      </c>
      <c r="G44" s="49">
        <v>1200927</v>
      </c>
      <c r="H44" s="49">
        <v>675927</v>
      </c>
      <c r="I44" s="49">
        <v>150927</v>
      </c>
      <c r="J44" s="49">
        <v>0</v>
      </c>
      <c r="K44" s="50">
        <v>0</v>
      </c>
    </row>
    <row r="45" spans="1:11" x14ac:dyDescent="0.25">
      <c r="A45" s="42"/>
      <c r="B45" s="38">
        <v>4</v>
      </c>
      <c r="C45" s="49">
        <v>2813349</v>
      </c>
      <c r="D45" s="49">
        <v>2813349</v>
      </c>
      <c r="E45" s="49">
        <v>2288349</v>
      </c>
      <c r="F45" s="49">
        <v>1763349</v>
      </c>
      <c r="G45" s="49">
        <v>1238349</v>
      </c>
      <c r="H45" s="49">
        <v>713349</v>
      </c>
      <c r="I45" s="49">
        <v>188349</v>
      </c>
      <c r="J45" s="49">
        <v>0</v>
      </c>
      <c r="K45" s="50">
        <v>0</v>
      </c>
    </row>
    <row r="46" spans="1:11" x14ac:dyDescent="0.25">
      <c r="A46" s="42"/>
      <c r="B46" s="38">
        <v>5</v>
      </c>
      <c r="C46" s="49">
        <v>2815995</v>
      </c>
      <c r="D46" s="49">
        <v>2815995</v>
      </c>
      <c r="E46" s="49">
        <v>2290995</v>
      </c>
      <c r="F46" s="49">
        <v>1765995</v>
      </c>
      <c r="G46" s="49">
        <v>1240995</v>
      </c>
      <c r="H46" s="49">
        <v>715995</v>
      </c>
      <c r="I46" s="49">
        <v>190995</v>
      </c>
      <c r="J46" s="49">
        <v>-334005</v>
      </c>
      <c r="K46" s="50">
        <v>-859005</v>
      </c>
    </row>
    <row r="47" spans="1:11" x14ac:dyDescent="0.25">
      <c r="A47" s="42"/>
      <c r="B47" s="38">
        <v>6</v>
      </c>
      <c r="C47" s="49">
        <v>2815995</v>
      </c>
      <c r="D47" s="49">
        <v>2815995</v>
      </c>
      <c r="E47" s="49">
        <v>2290995</v>
      </c>
      <c r="F47" s="49">
        <v>1765995</v>
      </c>
      <c r="G47" s="49">
        <v>1240995</v>
      </c>
      <c r="H47" s="49">
        <v>715995</v>
      </c>
      <c r="I47" s="49">
        <v>190995</v>
      </c>
      <c r="J47" s="49">
        <v>-334005</v>
      </c>
      <c r="K47" s="50">
        <v>-859005</v>
      </c>
    </row>
    <row r="48" spans="1:11" x14ac:dyDescent="0.25">
      <c r="A48" s="42"/>
      <c r="B48" s="38">
        <v>7</v>
      </c>
      <c r="C48" s="49">
        <v>2815994.9999999995</v>
      </c>
      <c r="D48" s="49">
        <v>2815994.9999999995</v>
      </c>
      <c r="E48" s="49">
        <v>2290994.9999999995</v>
      </c>
      <c r="F48" s="49">
        <v>1765994.9999999995</v>
      </c>
      <c r="G48" s="49">
        <v>1240994.9999999995</v>
      </c>
      <c r="H48" s="49">
        <v>715994.99999999953</v>
      </c>
      <c r="I48" s="49">
        <v>190994.99999999953</v>
      </c>
      <c r="J48" s="49">
        <v>-334005.00000000047</v>
      </c>
      <c r="K48" s="50">
        <v>-859005.00000000047</v>
      </c>
    </row>
    <row r="49" spans="1:11" x14ac:dyDescent="0.25">
      <c r="A49" s="42"/>
      <c r="B49" s="38">
        <v>8</v>
      </c>
      <c r="C49" s="49">
        <v>2815995</v>
      </c>
      <c r="D49" s="49">
        <v>2815995</v>
      </c>
      <c r="E49" s="49">
        <v>2290995</v>
      </c>
      <c r="F49" s="49">
        <v>1765995</v>
      </c>
      <c r="G49" s="49">
        <v>1240995</v>
      </c>
      <c r="H49" s="49">
        <v>715995</v>
      </c>
      <c r="I49" s="49">
        <v>190995</v>
      </c>
      <c r="J49" s="49">
        <v>-334005</v>
      </c>
      <c r="K49" s="50">
        <v>-859005</v>
      </c>
    </row>
    <row r="50" spans="1:11" x14ac:dyDescent="0.25">
      <c r="A50" s="42"/>
      <c r="B50" s="38">
        <v>9</v>
      </c>
      <c r="C50" s="49">
        <v>2815995</v>
      </c>
      <c r="D50" s="49">
        <v>2815995</v>
      </c>
      <c r="E50" s="49">
        <v>2290995</v>
      </c>
      <c r="F50" s="49">
        <v>1765995</v>
      </c>
      <c r="G50" s="49">
        <v>1240995</v>
      </c>
      <c r="H50" s="49">
        <v>715995</v>
      </c>
      <c r="I50" s="49">
        <v>190995</v>
      </c>
      <c r="J50" s="49">
        <v>-334005</v>
      </c>
      <c r="K50" s="50">
        <v>-859005</v>
      </c>
    </row>
    <row r="51" spans="1:11" x14ac:dyDescent="0.25">
      <c r="A51" s="42"/>
      <c r="B51" s="38">
        <v>10</v>
      </c>
      <c r="C51" s="49">
        <v>2815995</v>
      </c>
      <c r="D51" s="49">
        <v>2815995</v>
      </c>
      <c r="E51" s="49">
        <v>2290995</v>
      </c>
      <c r="F51" s="49">
        <v>1765995</v>
      </c>
      <c r="G51" s="49">
        <v>1240995</v>
      </c>
      <c r="H51" s="49">
        <v>715995</v>
      </c>
      <c r="I51" s="49">
        <v>190995</v>
      </c>
      <c r="J51" s="49">
        <v>-334005</v>
      </c>
      <c r="K51" s="50">
        <v>-859005</v>
      </c>
    </row>
    <row r="52" spans="1:11" x14ac:dyDescent="0.25">
      <c r="A52" s="42"/>
      <c r="B52" s="38">
        <v>11</v>
      </c>
      <c r="C52" s="49">
        <v>2815995.0000000005</v>
      </c>
      <c r="D52" s="49">
        <v>2815995.0000000005</v>
      </c>
      <c r="E52" s="49">
        <v>2290995.0000000005</v>
      </c>
      <c r="F52" s="49">
        <v>1765995.0000000005</v>
      </c>
      <c r="G52" s="49">
        <v>1240995.0000000005</v>
      </c>
      <c r="H52" s="49">
        <v>715995.00000000047</v>
      </c>
      <c r="I52" s="49">
        <v>190995.00000000047</v>
      </c>
      <c r="J52" s="49">
        <v>-334004.99999999953</v>
      </c>
      <c r="K52" s="50">
        <v>-859004.99999999953</v>
      </c>
    </row>
    <row r="53" spans="1:11" x14ac:dyDescent="0.25">
      <c r="A53" s="42"/>
      <c r="B53" s="38">
        <v>12</v>
      </c>
      <c r="C53" s="49">
        <v>2815995</v>
      </c>
      <c r="D53" s="49">
        <v>2815995</v>
      </c>
      <c r="E53" s="49">
        <v>2290995</v>
      </c>
      <c r="F53" s="49">
        <v>1765995</v>
      </c>
      <c r="G53" s="49">
        <v>1240995</v>
      </c>
      <c r="H53" s="49">
        <v>715995</v>
      </c>
      <c r="I53" s="49">
        <v>190995</v>
      </c>
      <c r="J53" s="49">
        <v>-334005</v>
      </c>
      <c r="K53" s="50">
        <v>-859005</v>
      </c>
    </row>
    <row r="54" spans="1:11" x14ac:dyDescent="0.25">
      <c r="A54" s="42"/>
      <c r="B54" s="38">
        <v>13</v>
      </c>
      <c r="C54" s="49">
        <v>2815995</v>
      </c>
      <c r="D54" s="49">
        <v>2815995</v>
      </c>
      <c r="E54" s="49">
        <v>2290995</v>
      </c>
      <c r="F54" s="49">
        <v>1765995</v>
      </c>
      <c r="G54" s="49">
        <v>1240995</v>
      </c>
      <c r="H54" s="49">
        <v>715995</v>
      </c>
      <c r="I54" s="49">
        <v>190995</v>
      </c>
      <c r="J54" s="49">
        <v>-334005</v>
      </c>
      <c r="K54" s="50">
        <v>-859005</v>
      </c>
    </row>
    <row r="55" spans="1:11" x14ac:dyDescent="0.25">
      <c r="A55" s="42"/>
      <c r="B55" s="38">
        <v>14</v>
      </c>
      <c r="C55" s="49">
        <v>2815994.9999999995</v>
      </c>
      <c r="D55" s="49">
        <v>2815994.9999999995</v>
      </c>
      <c r="E55" s="49">
        <v>2290994.9999999995</v>
      </c>
      <c r="F55" s="49">
        <v>1765994.9999999995</v>
      </c>
      <c r="G55" s="49">
        <v>1240994.9999999995</v>
      </c>
      <c r="H55" s="49">
        <v>715994.99999999953</v>
      </c>
      <c r="I55" s="49">
        <v>190994.99999999953</v>
      </c>
      <c r="J55" s="49">
        <v>-334005.00000000047</v>
      </c>
      <c r="K55" s="50">
        <v>-859005.00000000047</v>
      </c>
    </row>
    <row r="56" spans="1:11" x14ac:dyDescent="0.25">
      <c r="A56" s="42"/>
      <c r="B56" s="38">
        <v>15</v>
      </c>
      <c r="C56" s="49">
        <v>2815995</v>
      </c>
      <c r="D56" s="49">
        <v>2815995</v>
      </c>
      <c r="E56" s="49">
        <v>2290995</v>
      </c>
      <c r="F56" s="49">
        <v>1765995</v>
      </c>
      <c r="G56" s="49">
        <v>1240995</v>
      </c>
      <c r="H56" s="49">
        <v>715995</v>
      </c>
      <c r="I56" s="49">
        <v>190995</v>
      </c>
      <c r="J56" s="49">
        <v>-334005</v>
      </c>
      <c r="K56" s="50">
        <v>-859005</v>
      </c>
    </row>
    <row r="57" spans="1:11" x14ac:dyDescent="0.25">
      <c r="A57" s="42"/>
      <c r="B57" s="38">
        <v>16</v>
      </c>
      <c r="C57" s="49">
        <v>2815995</v>
      </c>
      <c r="D57" s="49">
        <v>2815995</v>
      </c>
      <c r="E57" s="49">
        <v>2290995</v>
      </c>
      <c r="F57" s="49">
        <v>1765995</v>
      </c>
      <c r="G57" s="49">
        <v>1240995</v>
      </c>
      <c r="H57" s="49">
        <v>715995</v>
      </c>
      <c r="I57" s="49">
        <v>190995</v>
      </c>
      <c r="J57" s="49">
        <v>-334005</v>
      </c>
      <c r="K57" s="50">
        <v>-859005</v>
      </c>
    </row>
    <row r="58" spans="1:11" x14ac:dyDescent="0.25">
      <c r="A58" s="42"/>
      <c r="B58" s="38">
        <v>17</v>
      </c>
      <c r="C58" s="49">
        <v>2815995</v>
      </c>
      <c r="D58" s="49">
        <v>2815995</v>
      </c>
      <c r="E58" s="49">
        <v>2290995</v>
      </c>
      <c r="F58" s="49">
        <v>1765995</v>
      </c>
      <c r="G58" s="49">
        <v>1240995</v>
      </c>
      <c r="H58" s="49">
        <v>715995</v>
      </c>
      <c r="I58" s="49">
        <v>190995</v>
      </c>
      <c r="J58" s="49">
        <v>-334005</v>
      </c>
      <c r="K58" s="50">
        <v>-859005</v>
      </c>
    </row>
    <row r="59" spans="1:11" x14ac:dyDescent="0.25">
      <c r="A59" s="42"/>
      <c r="B59" s="38">
        <v>18</v>
      </c>
      <c r="C59" s="49">
        <v>2815995</v>
      </c>
      <c r="D59" s="49">
        <v>2815995</v>
      </c>
      <c r="E59" s="49">
        <v>2290995</v>
      </c>
      <c r="F59" s="49">
        <v>1765995</v>
      </c>
      <c r="G59" s="49">
        <v>1240995</v>
      </c>
      <c r="H59" s="49">
        <v>715995</v>
      </c>
      <c r="I59" s="49">
        <v>190995</v>
      </c>
      <c r="J59" s="49">
        <v>-334005</v>
      </c>
      <c r="K59" s="50">
        <v>-859005</v>
      </c>
    </row>
    <row r="60" spans="1:11" x14ac:dyDescent="0.25">
      <c r="A60" s="42"/>
      <c r="B60" s="38">
        <v>19</v>
      </c>
      <c r="C60" s="49">
        <v>2815995</v>
      </c>
      <c r="D60" s="49">
        <v>2815995</v>
      </c>
      <c r="E60" s="49">
        <v>2290995</v>
      </c>
      <c r="F60" s="49">
        <v>1765995</v>
      </c>
      <c r="G60" s="49">
        <v>1240995</v>
      </c>
      <c r="H60" s="49">
        <v>715995</v>
      </c>
      <c r="I60" s="49">
        <v>190995</v>
      </c>
      <c r="J60" s="49">
        <v>-334005</v>
      </c>
      <c r="K60" s="50">
        <v>-859005</v>
      </c>
    </row>
    <row r="61" spans="1:11" x14ac:dyDescent="0.25">
      <c r="A61" s="42"/>
      <c r="B61" s="38">
        <v>20</v>
      </c>
      <c r="C61" s="49">
        <v>2815995</v>
      </c>
      <c r="D61" s="49">
        <v>2815995</v>
      </c>
      <c r="E61" s="49">
        <v>2290995</v>
      </c>
      <c r="F61" s="49">
        <v>1765995</v>
      </c>
      <c r="G61" s="49">
        <v>1240995</v>
      </c>
      <c r="H61" s="49">
        <v>715995</v>
      </c>
      <c r="I61" s="49">
        <v>190995</v>
      </c>
      <c r="J61" s="49">
        <v>-334005</v>
      </c>
      <c r="K61" s="50">
        <v>-859005</v>
      </c>
    </row>
    <row r="62" spans="1:11" ht="15.75" thickBot="1" x14ac:dyDescent="0.3">
      <c r="A62" s="43"/>
      <c r="B62" s="44">
        <v>21</v>
      </c>
      <c r="C62" s="51">
        <v>2815995</v>
      </c>
      <c r="D62" s="51">
        <v>2815995</v>
      </c>
      <c r="E62" s="51">
        <v>2290995</v>
      </c>
      <c r="F62" s="51">
        <v>1765995</v>
      </c>
      <c r="G62" s="51">
        <v>1240995</v>
      </c>
      <c r="H62" s="51">
        <v>715995</v>
      </c>
      <c r="I62" s="51">
        <v>190995</v>
      </c>
      <c r="J62" s="51">
        <v>-334005</v>
      </c>
      <c r="K62" s="52">
        <v>-859005</v>
      </c>
    </row>
  </sheetData>
  <mergeCells count="13">
    <mergeCell ref="C16:K16"/>
    <mergeCell ref="A18:A38"/>
    <mergeCell ref="C40:K40"/>
    <mergeCell ref="A42:A62"/>
    <mergeCell ref="J12:K12"/>
    <mergeCell ref="G2:H2"/>
    <mergeCell ref="A1:B1"/>
    <mergeCell ref="D9:E9"/>
    <mergeCell ref="G9:H9"/>
    <mergeCell ref="J10:K10"/>
    <mergeCell ref="J11:K11"/>
    <mergeCell ref="J9:K9"/>
    <mergeCell ref="D2:E2"/>
  </mergeCells>
  <conditionalFormatting sqref="C18:K38">
    <cfRule type="colorScale" priority="4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C42:K62">
    <cfRule type="colorScale" priority="1">
      <colorScale>
        <cfvo type="min"/>
        <cfvo type="num" val="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zoomScale="85" zoomScaleNormal="85" workbookViewId="0">
      <selection activeCell="C12" sqref="C12"/>
    </sheetView>
  </sheetViews>
  <sheetFormatPr defaultRowHeight="15" x14ac:dyDescent="0.25"/>
  <cols>
    <col min="2" max="2" width="16.5703125" bestFit="1" customWidth="1"/>
    <col min="3" max="3" width="16.42578125" bestFit="1" customWidth="1"/>
    <col min="4" max="4" width="9.28515625" bestFit="1" customWidth="1"/>
  </cols>
  <sheetData>
    <row r="1" spans="1:4" x14ac:dyDescent="0.25">
      <c r="A1" s="1" t="s">
        <v>25</v>
      </c>
      <c r="B1" s="1" t="s">
        <v>5</v>
      </c>
      <c r="C1" s="1" t="s">
        <v>6</v>
      </c>
      <c r="D1" s="1" t="s">
        <v>7</v>
      </c>
    </row>
    <row r="2" spans="1:4" x14ac:dyDescent="0.25">
      <c r="A2">
        <v>1</v>
      </c>
      <c r="B2">
        <v>0.9</v>
      </c>
      <c r="C2">
        <v>0.8</v>
      </c>
      <c r="D2">
        <v>0.9</v>
      </c>
    </row>
    <row r="3" spans="1:4" x14ac:dyDescent="0.25">
      <c r="A3">
        <v>2</v>
      </c>
      <c r="B3">
        <v>1</v>
      </c>
      <c r="C3">
        <v>0.9</v>
      </c>
      <c r="D3">
        <v>0.95</v>
      </c>
    </row>
    <row r="4" spans="1:4" x14ac:dyDescent="0.25">
      <c r="A4">
        <v>3</v>
      </c>
      <c r="B4">
        <v>1.1000000000000001</v>
      </c>
      <c r="C4">
        <v>1</v>
      </c>
      <c r="D4">
        <v>1</v>
      </c>
    </row>
    <row r="5" spans="1:4" x14ac:dyDescent="0.25">
      <c r="A5">
        <v>4</v>
      </c>
      <c r="B5">
        <v>1.25</v>
      </c>
      <c r="C5">
        <v>1.1000000000000001</v>
      </c>
      <c r="D5">
        <v>1.05</v>
      </c>
    </row>
    <row r="6" spans="1:4" x14ac:dyDescent="0.25">
      <c r="A6">
        <v>5</v>
      </c>
      <c r="B6">
        <v>1.5</v>
      </c>
      <c r="C6">
        <v>1.25</v>
      </c>
      <c r="D6">
        <v>1.1000000000000001</v>
      </c>
    </row>
    <row r="7" spans="1:4" x14ac:dyDescent="0.25">
      <c r="A7">
        <v>6</v>
      </c>
      <c r="B7">
        <v>2</v>
      </c>
    </row>
    <row r="10" spans="1:4" x14ac:dyDescent="0.25">
      <c r="A10" s="1" t="s">
        <v>24</v>
      </c>
      <c r="B10" s="1" t="s">
        <v>0</v>
      </c>
    </row>
    <row r="11" spans="1:4" x14ac:dyDescent="0.25">
      <c r="A11">
        <v>9</v>
      </c>
      <c r="B11">
        <v>375000</v>
      </c>
    </row>
    <row r="12" spans="1:4" x14ac:dyDescent="0.25">
      <c r="A12">
        <v>8</v>
      </c>
      <c r="B12">
        <v>335000</v>
      </c>
    </row>
    <row r="13" spans="1:4" x14ac:dyDescent="0.25">
      <c r="A13">
        <v>7</v>
      </c>
      <c r="B13">
        <v>295000</v>
      </c>
    </row>
    <row r="14" spans="1:4" x14ac:dyDescent="0.25">
      <c r="A14">
        <v>6</v>
      </c>
      <c r="B14">
        <v>255000</v>
      </c>
    </row>
    <row r="15" spans="1:4" x14ac:dyDescent="0.25">
      <c r="A15">
        <v>5</v>
      </c>
      <c r="B15">
        <v>215000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5" zoomScaleNormal="85" workbookViewId="0">
      <selection activeCell="D2" sqref="D2"/>
    </sheetView>
  </sheetViews>
  <sheetFormatPr defaultRowHeight="15" x14ac:dyDescent="0.25"/>
  <cols>
    <col min="2" max="2" width="13.42578125" bestFit="1" customWidth="1"/>
    <col min="3" max="3" width="10.42578125" bestFit="1" customWidth="1"/>
    <col min="4" max="4" width="9.85546875" bestFit="1" customWidth="1"/>
    <col min="6" max="6" width="21.85546875" bestFit="1" customWidth="1"/>
  </cols>
  <sheetData>
    <row r="1" spans="1:6" x14ac:dyDescent="0.25">
      <c r="A1" s="1" t="s">
        <v>19</v>
      </c>
      <c r="B1" s="1" t="s">
        <v>4</v>
      </c>
      <c r="C1" s="1" t="s">
        <v>20</v>
      </c>
      <c r="D1" s="1" t="s">
        <v>26</v>
      </c>
    </row>
    <row r="2" spans="1:6" x14ac:dyDescent="0.25">
      <c r="A2">
        <v>1</v>
      </c>
      <c r="B2" s="2">
        <v>120000</v>
      </c>
      <c r="C2" s="2">
        <v>50000</v>
      </c>
      <c r="D2">
        <f>IF((Calculator!$B$7*Calculator!$B$3)&gt;=Money!A2,1,0)</f>
        <v>1</v>
      </c>
      <c r="F2" s="1" t="s">
        <v>15</v>
      </c>
    </row>
    <row r="3" spans="1:6" x14ac:dyDescent="0.25">
      <c r="A3">
        <v>2</v>
      </c>
      <c r="B3" s="2">
        <v>70000</v>
      </c>
      <c r="C3" s="2">
        <v>35000</v>
      </c>
      <c r="D3">
        <f>IF((Calculator!$B$7*Calculator!$B$3)&gt;=Money!A3,1,0)</f>
        <v>1</v>
      </c>
      <c r="F3">
        <v>5000</v>
      </c>
    </row>
    <row r="4" spans="1:6" x14ac:dyDescent="0.25">
      <c r="A4">
        <v>3</v>
      </c>
      <c r="B4" s="2">
        <v>50000</v>
      </c>
      <c r="C4" s="2">
        <v>25000</v>
      </c>
      <c r="D4">
        <f>IF((Calculator!$B$7*Calculator!$B$3)&gt;=Money!A4,1,0)</f>
        <v>1</v>
      </c>
      <c r="F4">
        <v>3250</v>
      </c>
    </row>
    <row r="5" spans="1:6" x14ac:dyDescent="0.25">
      <c r="A5">
        <v>4</v>
      </c>
      <c r="B5" s="2">
        <v>40000</v>
      </c>
      <c r="C5" s="2">
        <v>20000</v>
      </c>
      <c r="D5">
        <f>IF((Calculator!$B$7*Calculator!$B$3)&gt;=Money!A5,1,0)</f>
        <v>1</v>
      </c>
      <c r="F5">
        <v>3000</v>
      </c>
    </row>
    <row r="6" spans="1:6" x14ac:dyDescent="0.25">
      <c r="A6">
        <v>5</v>
      </c>
      <c r="B6" s="2">
        <v>35000</v>
      </c>
      <c r="C6" s="2">
        <v>17500</v>
      </c>
      <c r="D6">
        <f>IF((Calculator!$B$7*Calculator!$B$3)&gt;=Money!A6,1,0)</f>
        <v>1</v>
      </c>
      <c r="F6">
        <v>2750</v>
      </c>
    </row>
    <row r="7" spans="1:6" x14ac:dyDescent="0.25">
      <c r="A7">
        <v>6</v>
      </c>
      <c r="B7" s="2">
        <v>30000</v>
      </c>
      <c r="C7" s="2">
        <v>15000</v>
      </c>
      <c r="D7">
        <f>IF((Calculator!$B$7*Calculator!$B$3)&gt;=Money!A7,1,0)</f>
        <v>1</v>
      </c>
      <c r="F7">
        <v>2500</v>
      </c>
    </row>
    <row r="8" spans="1:6" x14ac:dyDescent="0.25">
      <c r="A8">
        <v>7</v>
      </c>
      <c r="B8" s="2">
        <v>28000</v>
      </c>
      <c r="C8" s="2">
        <v>14000</v>
      </c>
      <c r="D8">
        <f>IF((Calculator!$B$7*Calculator!$B$3)&gt;=Money!A8,1,0)</f>
        <v>1</v>
      </c>
    </row>
    <row r="9" spans="1:6" x14ac:dyDescent="0.25">
      <c r="A9">
        <v>8</v>
      </c>
      <c r="B9" s="2">
        <v>26000</v>
      </c>
      <c r="C9" s="2">
        <v>13000</v>
      </c>
      <c r="D9">
        <f>IF((Calculator!$B$7*Calculator!$B$3)&gt;=Money!A9,1,0)</f>
        <v>1</v>
      </c>
      <c r="F9">
        <f>SUM(F3:F7)*9/5</f>
        <v>29700</v>
      </c>
    </row>
    <row r="10" spans="1:6" x14ac:dyDescent="0.25">
      <c r="A10">
        <v>9</v>
      </c>
      <c r="B10" s="2">
        <v>24000</v>
      </c>
      <c r="C10" s="2">
        <v>12000</v>
      </c>
      <c r="D10">
        <f>IF((Calculator!$B$7*Calculator!$B$3)&gt;=Money!A10,1,0)</f>
        <v>1</v>
      </c>
    </row>
    <row r="11" spans="1:6" x14ac:dyDescent="0.25">
      <c r="A11">
        <v>10</v>
      </c>
      <c r="B11" s="2">
        <v>22000</v>
      </c>
      <c r="C11" s="2">
        <v>11000</v>
      </c>
      <c r="D11">
        <f>IF((Calculator!$B$7*Calculator!$B$3)&gt;=Money!A11,1,0)</f>
        <v>1</v>
      </c>
      <c r="F11" s="1" t="s">
        <v>16</v>
      </c>
    </row>
    <row r="12" spans="1:6" x14ac:dyDescent="0.25">
      <c r="A12">
        <v>11</v>
      </c>
      <c r="B12" s="2">
        <v>20000</v>
      </c>
      <c r="C12" s="2">
        <v>10000</v>
      </c>
      <c r="D12">
        <f>IF((Calculator!$B$7*Calculator!$B$3)&gt;=Money!A12,1,0)</f>
        <v>1</v>
      </c>
      <c r="F12">
        <v>75000</v>
      </c>
    </row>
    <row r="13" spans="1:6" x14ac:dyDescent="0.25">
      <c r="A13">
        <v>12</v>
      </c>
      <c r="B13" s="2">
        <v>19000</v>
      </c>
      <c r="C13" s="2">
        <v>9500</v>
      </c>
      <c r="D13">
        <f>IF((Calculator!$B$7*Calculator!$B$3)&gt;=Money!A13,1,0)</f>
        <v>1</v>
      </c>
      <c r="F13">
        <v>35000</v>
      </c>
    </row>
    <row r="14" spans="1:6" x14ac:dyDescent="0.25">
      <c r="A14">
        <v>13</v>
      </c>
      <c r="B14" s="2">
        <v>18000</v>
      </c>
      <c r="C14" s="2">
        <v>9000</v>
      </c>
      <c r="D14">
        <f>IF((Calculator!$B$7*Calculator!$B$3)&gt;=Money!A14,1,0)</f>
        <v>1</v>
      </c>
      <c r="F14">
        <v>15000</v>
      </c>
    </row>
    <row r="15" spans="1:6" x14ac:dyDescent="0.25">
      <c r="A15">
        <v>14</v>
      </c>
      <c r="B15" s="2">
        <v>17000</v>
      </c>
      <c r="C15" s="2">
        <v>8500</v>
      </c>
      <c r="D15">
        <f>IF((Calculator!$B$7*Calculator!$B$3)&gt;=Money!A15,1,0)</f>
        <v>1</v>
      </c>
    </row>
    <row r="16" spans="1:6" x14ac:dyDescent="0.25">
      <c r="A16">
        <v>15</v>
      </c>
      <c r="B16" s="2">
        <v>16000</v>
      </c>
      <c r="C16" s="2">
        <v>8000</v>
      </c>
      <c r="D16">
        <f>IF((Calculator!$B$7*Calculator!$B$3)&gt;=Money!A16,1,0)</f>
        <v>1</v>
      </c>
      <c r="F16">
        <f>SUM(F12:F14)*3/5</f>
        <v>75000</v>
      </c>
    </row>
    <row r="17" spans="1:6" x14ac:dyDescent="0.25">
      <c r="A17">
        <v>16</v>
      </c>
      <c r="B17" s="2">
        <v>15000</v>
      </c>
      <c r="C17" s="2">
        <v>7500</v>
      </c>
      <c r="D17">
        <f>IF((Calculator!$B$7*Calculator!$B$3)&gt;=Money!A17,1,0)</f>
        <v>1</v>
      </c>
    </row>
    <row r="18" spans="1:6" x14ac:dyDescent="0.25">
      <c r="A18">
        <v>17</v>
      </c>
      <c r="B18" s="2">
        <v>14000</v>
      </c>
      <c r="C18" s="2">
        <v>7000</v>
      </c>
      <c r="D18">
        <f>IF((Calculator!$B$7*Calculator!$B$3)&gt;=Money!A18,1,0)</f>
        <v>1</v>
      </c>
      <c r="F18" s="1" t="s">
        <v>17</v>
      </c>
    </row>
    <row r="19" spans="1:6" x14ac:dyDescent="0.25">
      <c r="A19">
        <v>18</v>
      </c>
      <c r="B19" s="2">
        <v>13000</v>
      </c>
      <c r="C19" s="2">
        <v>6500</v>
      </c>
      <c r="D19">
        <f>IF((Calculator!$B$7*Calculator!$B$3)&gt;=Money!A19,1,0)</f>
        <v>1</v>
      </c>
      <c r="F19">
        <v>20000</v>
      </c>
    </row>
    <row r="20" spans="1:6" x14ac:dyDescent="0.25">
      <c r="A20">
        <v>19</v>
      </c>
      <c r="B20" s="2">
        <v>12000</v>
      </c>
      <c r="C20" s="2">
        <v>6000</v>
      </c>
      <c r="D20">
        <f>IF((Calculator!$B$7*Calculator!$B$3)&gt;=Money!A20,1,0)</f>
        <v>1</v>
      </c>
      <c r="F20">
        <v>10000</v>
      </c>
    </row>
    <row r="21" spans="1:6" x14ac:dyDescent="0.25">
      <c r="A21">
        <v>20</v>
      </c>
      <c r="B21" s="2">
        <v>11000</v>
      </c>
      <c r="C21" s="2">
        <v>5500</v>
      </c>
      <c r="D21">
        <f>IF((Calculator!$B$7*Calculator!$B$3)&gt;=Money!A21,1,0)</f>
        <v>1</v>
      </c>
      <c r="F21">
        <v>10000</v>
      </c>
    </row>
    <row r="22" spans="1:6" x14ac:dyDescent="0.25">
      <c r="A22">
        <v>21</v>
      </c>
      <c r="B22" s="2">
        <v>10000</v>
      </c>
      <c r="C22" s="2">
        <v>5000</v>
      </c>
      <c r="D22">
        <f>IF((Calculator!$B$7*Calculator!$B$3)&gt;=Money!A22,1,0)</f>
        <v>1</v>
      </c>
      <c r="F22">
        <v>5000</v>
      </c>
    </row>
    <row r="23" spans="1:6" x14ac:dyDescent="0.25">
      <c r="A23">
        <v>22</v>
      </c>
      <c r="B23" s="2">
        <v>9000</v>
      </c>
      <c r="C23" s="2">
        <v>4500</v>
      </c>
      <c r="D23">
        <f>IF((Calculator!$B$7*Calculator!$B$3)&gt;=Money!A23,1,0)</f>
        <v>1</v>
      </c>
    </row>
    <row r="24" spans="1:6" x14ac:dyDescent="0.25">
      <c r="A24">
        <v>23</v>
      </c>
      <c r="B24" s="2">
        <v>8000</v>
      </c>
      <c r="C24" s="2">
        <v>4000</v>
      </c>
      <c r="D24">
        <f>IF((Calculator!$B$7*Calculator!$B$3)&gt;=Money!A24,1,0)</f>
        <v>1</v>
      </c>
      <c r="F24">
        <f>SUM(F19:F22)</f>
        <v>45000</v>
      </c>
    </row>
    <row r="25" spans="1:6" x14ac:dyDescent="0.25">
      <c r="A25">
        <v>24</v>
      </c>
      <c r="B25" s="2">
        <v>7000</v>
      </c>
      <c r="C25" s="2">
        <v>3500</v>
      </c>
      <c r="D25">
        <f>IF((Calculator!$B$7*Calculator!$B$3)&gt;=Money!A25,1,0)</f>
        <v>1</v>
      </c>
    </row>
    <row r="26" spans="1:6" x14ac:dyDescent="0.25">
      <c r="A26">
        <v>25</v>
      </c>
      <c r="B26" s="2">
        <v>6000</v>
      </c>
      <c r="C26" s="2">
        <v>3000</v>
      </c>
      <c r="D26">
        <f>IF((Calculator!$B$7*Calculator!$B$3)&gt;=Money!A26,1,0)</f>
        <v>1</v>
      </c>
      <c r="F26" s="18">
        <f>C43+B43+F9+F16+F24-SUM(B37:B41)</f>
        <v>1128000</v>
      </c>
    </row>
    <row r="27" spans="1:6" x14ac:dyDescent="0.25">
      <c r="A27">
        <v>26</v>
      </c>
      <c r="B27" s="2">
        <v>5000</v>
      </c>
      <c r="C27" s="2">
        <v>2500</v>
      </c>
      <c r="D27">
        <f>IF((Calculator!$B$7*Calculator!$B$3)&gt;=Money!A27,1,0)</f>
        <v>1</v>
      </c>
    </row>
    <row r="28" spans="1:6" x14ac:dyDescent="0.25">
      <c r="A28">
        <v>27</v>
      </c>
      <c r="B28" s="2">
        <v>4000</v>
      </c>
      <c r="C28" s="2">
        <v>2000</v>
      </c>
      <c r="D28">
        <f>IF((Calculator!$B$7*Calculator!$B$3)&gt;=Money!A28,1,0)</f>
        <v>1</v>
      </c>
    </row>
    <row r="29" spans="1:6" x14ac:dyDescent="0.25">
      <c r="A29">
        <v>28</v>
      </c>
      <c r="B29" s="2">
        <v>3000</v>
      </c>
      <c r="C29" s="2">
        <v>1500</v>
      </c>
      <c r="D29">
        <f>IF((Calculator!$B$7*Calculator!$B$3)&gt;=Money!A29,1,0)</f>
        <v>1</v>
      </c>
    </row>
    <row r="30" spans="1:6" x14ac:dyDescent="0.25">
      <c r="A30">
        <v>29</v>
      </c>
      <c r="B30" s="2">
        <v>2000</v>
      </c>
      <c r="C30" s="2">
        <v>1000</v>
      </c>
      <c r="D30">
        <f>IF((Calculator!$B$7*Calculator!$B$3)&gt;=Money!A30,1,0)</f>
        <v>1</v>
      </c>
    </row>
    <row r="31" spans="1:6" x14ac:dyDescent="0.25">
      <c r="A31">
        <v>30</v>
      </c>
      <c r="B31" s="2">
        <v>1000</v>
      </c>
      <c r="C31" s="2">
        <v>500</v>
      </c>
      <c r="D31">
        <f>IF((Calculator!$B$7*Calculator!$B$3)&gt;=Money!A31,1,0)</f>
        <v>1</v>
      </c>
    </row>
    <row r="32" spans="1:6" x14ac:dyDescent="0.25">
      <c r="A32">
        <v>31</v>
      </c>
      <c r="B32" s="2">
        <v>900</v>
      </c>
      <c r="C32" s="2">
        <v>450</v>
      </c>
      <c r="D32">
        <f>IF((Calculator!$B$7*Calculator!$B$3)&gt;=Money!A32,1,0)</f>
        <v>1</v>
      </c>
    </row>
    <row r="33" spans="1:4" x14ac:dyDescent="0.25">
      <c r="A33">
        <v>32</v>
      </c>
      <c r="B33" s="2">
        <v>800</v>
      </c>
      <c r="C33" s="2">
        <v>400</v>
      </c>
      <c r="D33">
        <f>IF((Calculator!$B$7*Calculator!$B$3)&gt;=Money!A33,1,0)</f>
        <v>1</v>
      </c>
    </row>
    <row r="34" spans="1:4" x14ac:dyDescent="0.25">
      <c r="A34">
        <v>33</v>
      </c>
      <c r="B34" s="2">
        <v>700</v>
      </c>
      <c r="C34" s="2">
        <v>350</v>
      </c>
      <c r="D34">
        <f>IF((Calculator!$B$7*Calculator!$B$3)&gt;=Money!A34,1,0)</f>
        <v>1</v>
      </c>
    </row>
    <row r="35" spans="1:4" x14ac:dyDescent="0.25">
      <c r="A35">
        <v>34</v>
      </c>
      <c r="B35" s="2">
        <v>600</v>
      </c>
      <c r="C35" s="2">
        <v>300</v>
      </c>
      <c r="D35">
        <f>IF((Calculator!$B$7*Calculator!$B$3)&gt;=Money!A35,1,0)</f>
        <v>1</v>
      </c>
    </row>
    <row r="36" spans="1:4" x14ac:dyDescent="0.25">
      <c r="A36">
        <v>35</v>
      </c>
      <c r="B36" s="2">
        <v>500</v>
      </c>
      <c r="C36" s="2">
        <v>250</v>
      </c>
      <c r="D36">
        <f>IF((Calculator!$B$7*Calculator!$B$3)&gt;=Money!A36,1,0)</f>
        <v>1</v>
      </c>
    </row>
    <row r="37" spans="1:4" x14ac:dyDescent="0.25">
      <c r="A37">
        <v>36</v>
      </c>
      <c r="B37" s="2">
        <v>400</v>
      </c>
      <c r="C37" s="2">
        <v>200</v>
      </c>
      <c r="D37">
        <f>IF((Calculator!$B$7*Calculator!$B$3)&gt;=Money!A37,1,0)</f>
        <v>1</v>
      </c>
    </row>
    <row r="38" spans="1:4" x14ac:dyDescent="0.25">
      <c r="A38">
        <v>37</v>
      </c>
      <c r="B38" s="2">
        <v>300</v>
      </c>
      <c r="C38" s="2">
        <v>150</v>
      </c>
      <c r="D38">
        <f>IF((Calculator!$B$7*Calculator!$B$3)&gt;=Money!A38,1,0)</f>
        <v>1</v>
      </c>
    </row>
    <row r="39" spans="1:4" x14ac:dyDescent="0.25">
      <c r="A39">
        <v>38</v>
      </c>
      <c r="B39" s="2">
        <v>200</v>
      </c>
      <c r="C39" s="2">
        <v>100</v>
      </c>
      <c r="D39">
        <f>IF((Calculator!$B$7*Calculator!$B$3)&gt;=Money!A39,1,0)</f>
        <v>1</v>
      </c>
    </row>
    <row r="40" spans="1:4" x14ac:dyDescent="0.25">
      <c r="A40">
        <v>39</v>
      </c>
      <c r="B40" s="2">
        <v>100</v>
      </c>
      <c r="C40" s="2">
        <v>50</v>
      </c>
      <c r="D40">
        <f>IF((Calculator!$B$7*Calculator!$B$3)&gt;=Money!A40,1,0)</f>
        <v>1</v>
      </c>
    </row>
    <row r="41" spans="1:4" x14ac:dyDescent="0.25">
      <c r="A41">
        <v>40</v>
      </c>
      <c r="B41" s="2">
        <v>100</v>
      </c>
      <c r="C41" s="2">
        <v>50</v>
      </c>
      <c r="D41">
        <f>IF((Calculator!$B$7*Calculator!$B$3)&gt;=Money!A41,1,0)</f>
        <v>1</v>
      </c>
    </row>
    <row r="42" spans="1:4" x14ac:dyDescent="0.25">
      <c r="B42" s="2"/>
      <c r="C42" s="2"/>
    </row>
    <row r="43" spans="1:4" x14ac:dyDescent="0.25">
      <c r="B43" s="18">
        <f>SUM(B2:B41)</f>
        <v>659600</v>
      </c>
      <c r="C43" s="18">
        <f>SUM(C2:C41)</f>
        <v>319800</v>
      </c>
    </row>
    <row r="44" spans="1:4" x14ac:dyDescent="0.25">
      <c r="B44" s="2"/>
      <c r="C44" s="2"/>
    </row>
    <row r="46" spans="1:4" x14ac:dyDescent="0.25">
      <c r="B4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Calculator</vt:lpstr>
      <vt:lpstr>Cat</vt:lpstr>
      <vt:lpstr>Money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Rischen</dc:creator>
  <cp:lastModifiedBy>Tobias Rischen</cp:lastModifiedBy>
  <cp:lastPrinted>2019-06-12T09:52:04Z</cp:lastPrinted>
  <dcterms:created xsi:type="dcterms:W3CDTF">2019-06-12T09:28:48Z</dcterms:created>
  <dcterms:modified xsi:type="dcterms:W3CDTF">2019-06-13T10:03:47Z</dcterms:modified>
</cp:coreProperties>
</file>